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1"/>
  </bookViews>
  <sheets>
    <sheet name="доходы" sheetId="1" r:id="rId1"/>
    <sheet name="расходы" sheetId="2" r:id="rId2"/>
  </sheets>
  <definedNames>
    <definedName name="_xlnm.Print_Area" localSheetId="0">'доходы'!$A$1:$F$31</definedName>
    <definedName name="_xlnm.Print_Titles" localSheetId="0">'доходы'!$4:$4</definedName>
    <definedName name="_xlnm._FilterDatabase" localSheetId="0" hidden="1">'доходы'!$A$4:$F$31</definedName>
    <definedName name="_xlnm.Print_Area" localSheetId="1">'расходы'!$B$1:$G$40</definedName>
    <definedName name="_xlnm.Print_Titles" localSheetId="1">'расходы'!$4:$4</definedName>
    <definedName name="_xlnm._FilterDatabase" localSheetId="1" hidden="1">'расходы'!$A$4:$G$40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Excel_BuiltIn_Print_Area" localSheetId="0">'доходы'!$A$1:$F$31</definedName>
    <definedName name="Excel_BuiltIn_Print_Titles" localSheetId="0">'доходы'!$4:$4</definedName>
    <definedName name="Excel_BuiltIn__FilterDatabase" localSheetId="0">'доходы'!$A$4:$F$31</definedName>
    <definedName name="Excel_BuiltIn_Print_Area" localSheetId="1">'расходы'!$B$1:$G$40</definedName>
    <definedName name="Excel_BuiltIn_Print_Titles" localSheetId="1">'расходы'!$4:$4</definedName>
    <definedName name="Excel_BuiltIn__FilterDatabase" localSheetId="1">'расходы'!$A$4:$G$40</definedName>
  </definedNames>
  <calcPr fullCalcOnLoad="1"/>
</workbook>
</file>

<file path=xl/sharedStrings.xml><?xml version="1.0" encoding="utf-8"?>
<sst xmlns="http://schemas.openxmlformats.org/spreadsheetml/2006/main" count="141" uniqueCount="137">
  <si>
    <t>Информация об исполнении бюджета Сладковского сельского поселения
 по доходам на 01.08.2020</t>
  </si>
  <si>
    <t>Но-
мер 
стро-
ки</t>
  </si>
  <si>
    <t>Код классификации 
доходов бюджета</t>
  </si>
  <si>
    <t>Наименование доходов бюджета</t>
  </si>
  <si>
    <t>Объем 
средств
по решению Думы
на 2020 год, 
в тысячах 
рублей</t>
  </si>
  <si>
    <r>
      <rPr>
        <b/>
        <sz val="11"/>
        <rFont val="Times New Roman"/>
        <family val="1"/>
      </rPr>
      <t>Исполнение 
На 01.08.2020, 
в т</t>
    </r>
    <r>
      <rPr>
        <sz val="11"/>
        <rFont val="Times New Roman"/>
        <family val="1"/>
      </rPr>
      <t>ы</t>
    </r>
    <r>
      <rPr>
        <b/>
        <sz val="11"/>
        <rFont val="Times New Roman"/>
        <family val="1"/>
      </rPr>
      <t>сячах 
рублей</t>
    </r>
  </si>
  <si>
    <t>Процент испол-
нения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</si>
  <si>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</si>
  <si>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</si>
  <si>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</si>
  <si>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</si>
  <si>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</si>
  <si>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</si>
  <si>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</si>
  <si>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</si>
  <si>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</si>
  <si>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</si>
  <si>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</si>
  <si>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</si>
  <si>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</si>
  <si>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</si>
  <si>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</si>
  <si>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000 1 05 01000 00 0000 110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</si>
  <si>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</si>
  <si>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</si>
  <si>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</si>
  <si>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</si>
  <si>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</si>
  <si>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</si>
  <si>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</si>
  <si>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</si>
  <si>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</si>
  <si>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</si>
  <si>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</si>
  <si>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</si>
  <si>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000 1 11 05075 10 0003 120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</si>
  <si>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</si>
  <si>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000 1 11 09045 10 0004 120</t>
  </si>
  <si>
    <t>Плата за пользование жилых помещений (плата за наём) муниципального жилищного фонда сельских поселений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</si>
  <si>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</si>
  <si>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</si>
  <si>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000 1 17 01050 10 0000 180</t>
  </si>
  <si>
    <t>Невыясненные поступления, зачисляемые в бюджеты сельских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</si>
  <si>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</si>
  <si>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</si>
  <si>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</si>
  <si>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</si>
  <si>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000 2 02 01500 00 0000 150</t>
  </si>
  <si>
    <t>Дотации бюджетам  сельских поселений на выравнивание уровня бюджетной обеспеченности из бюджета субъекта Российской Федерации</t>
  </si>
  <si>
    <t>000 2 02 01600 00 0000 150</t>
  </si>
  <si>
    <t>Дотации бюджетам  сельских поселений на выравнивание уровня бюджетной обеспеченности из бюджетов муниципальных районов</t>
  </si>
  <si>
    <t>000 2 02 25000 00 0000 150</t>
  </si>
  <si>
    <t>Субсидии бюджетам сельских поселений на поддержку отрасли культуры</t>
  </si>
  <si>
    <t>000 2 02 29000 00 0000 150</t>
  </si>
  <si>
    <t>Прочие субсидии бюджетам сельских поселений</t>
  </si>
  <si>
    <t>000 2 02 30000 00 0000 150</t>
  </si>
  <si>
    <t>Субвенции бюджетам сельских поселений на выполнение передаваемых полномочий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</si>
  <si>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</si>
  <si>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</si>
  <si>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000 2 02 04000 00 0000 151</t>
  </si>
  <si>
    <t>Иные межбюджетные трансферты</t>
  </si>
  <si>
    <t>ИТОГО ДОХОДОВ</t>
  </si>
  <si>
    <t>Информация об исполнении бюджета Сладковского сельского поселения
 по расходам на 01.08.2020</t>
  </si>
  <si>
    <t>Код 
раз-
дела, 
под-
раз-
дела</t>
  </si>
  <si>
    <t>Наименование раздела, подраздела расходов</t>
  </si>
  <si>
    <t>Объем 
средств
по закону
о бюджете 
на 2020 год, 
в тысячах 
рублей</t>
  </si>
  <si>
    <t>Исполнение 
На 01.08.2020, 
в тысячах 
рублей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</si>
  <si>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</si>
  <si>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</si>
  <si>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</si>
  <si>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</si>
  <si>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</si>
  <si>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</si>
  <si>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</si>
  <si>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</si>
  <si>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</si>
  <si>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</si>
  <si>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</si>
  <si>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</si>
  <si>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</si>
  <si>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</si>
  <si>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</si>
  <si>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</si>
  <si>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</si>
  <si>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</si>
  <si>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</si>
  <si>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</si>
  <si>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</si>
  <si>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</si>
  <si>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</si>
  <si>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</si>
  <si>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</si>
  <si>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</si>
  <si>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</si>
  <si>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</si>
  <si>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</si>
  <si>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</si>
  <si>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</si>
  <si>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</si>
  <si>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</si>
  <si>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</si>
  <si>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</si>
  <si>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</si>
  <si>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</si>
  <si>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</si>
  <si>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</si>
  <si>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</si>
  <si>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</si>
  <si>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</si>
  <si>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</si>
  <si>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Подготовка инвестиционных программ и строительство объектов жилья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</si>
  <si>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</si>
  <si>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</si>
  <si>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</si>
  <si>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</si>
  <si>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</si>
  <si>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</si>
  <si>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</si>
  <si>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</si>
  <si>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</si>
  <si>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</si>
  <si>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</si>
  <si>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</si>
  <si>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</si>
  <si>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</si>
  <si>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</si>
  <si>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</si>
  <si>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</si>
  <si>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</si>
  <si>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</si>
  <si>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</si>
  <si>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</si>
  <si>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</si>
  <si>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</si>
  <si>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</si>
  <si>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Итого расходов</t>
  </si>
  <si>
    <t xml:space="preserve">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</si>
</sst>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0"/>
    <numFmt numFmtId="168" formatCode="#,##0.0"/>
    <numFmt numFmtId="169" formatCode="0.0"/>
    <numFmt numFmtId="170" formatCode="#,##0.00"/>
  </numFmts>
  <fonts count="1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0" fillId="0" borderId="0" applyProtection="0">
      <alignment/>
    </xf>
  </cellStyleXfs>
  <cellXfs count="52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5" fontId="3" fillId="0" borderId="0" xfId="0" applyNumberFormat="1" applyFont="1" applyFill="1" applyAlignment="1">
      <alignment wrapText="1"/>
    </xf>
    <xf numFmtId="164" fontId="4" fillId="0" borderId="0" xfId="0" applyFont="1" applyFill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top"/>
    </xf>
    <xf numFmtId="165" fontId="7" fillId="0" borderId="2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 wrapText="1"/>
    </xf>
    <xf numFmtId="169" fontId="7" fillId="0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/>
    </xf>
    <xf numFmtId="168" fontId="3" fillId="0" borderId="0" xfId="0" applyNumberFormat="1" applyFont="1" applyFill="1" applyAlignment="1">
      <alignment/>
    </xf>
    <xf numFmtId="165" fontId="6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left" vertical="top" wrapText="1"/>
    </xf>
    <xf numFmtId="168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4" fontId="3" fillId="0" borderId="0" xfId="0" applyFont="1" applyAlignment="1">
      <alignment horizontal="center"/>
    </xf>
    <xf numFmtId="164" fontId="5" fillId="0" borderId="0" xfId="0" applyFont="1" applyFill="1" applyBorder="1" applyAlignment="1">
      <alignment horizontal="center" vertical="top" wrapText="1"/>
    </xf>
    <xf numFmtId="164" fontId="9" fillId="0" borderId="3" xfId="0" applyFont="1" applyFill="1" applyBorder="1" applyAlignment="1">
      <alignment horizontal="center" vertical="top" wrapText="1"/>
    </xf>
    <xf numFmtId="164" fontId="10" fillId="0" borderId="3" xfId="0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/>
    </xf>
    <xf numFmtId="164" fontId="11" fillId="0" borderId="0" xfId="0" applyFont="1" applyAlignment="1">
      <alignment/>
    </xf>
    <xf numFmtId="167" fontId="7" fillId="0" borderId="1" xfId="0" applyNumberFormat="1" applyFont="1" applyBorder="1" applyAlignment="1">
      <alignment horizontal="center" vertical="top"/>
    </xf>
    <xf numFmtId="164" fontId="6" fillId="0" borderId="1" xfId="0" applyFont="1" applyFill="1" applyBorder="1" applyAlignment="1">
      <alignment horizontal="left" vertical="top" wrapText="1"/>
    </xf>
    <xf numFmtId="168" fontId="12" fillId="0" borderId="1" xfId="0" applyNumberFormat="1" applyFont="1" applyFill="1" applyBorder="1" applyAlignment="1">
      <alignment horizontal="right"/>
    </xf>
    <xf numFmtId="164" fontId="7" fillId="0" borderId="1" xfId="0" applyFont="1" applyFill="1" applyBorder="1" applyAlignment="1">
      <alignment horizontal="left" vertical="top" wrapText="1"/>
    </xf>
    <xf numFmtId="168" fontId="13" fillId="0" borderId="1" xfId="0" applyNumberFormat="1" applyFont="1" applyFill="1" applyBorder="1" applyAlignment="1">
      <alignment horizontal="right"/>
    </xf>
    <xf numFmtId="168" fontId="7" fillId="0" borderId="1" xfId="0" applyNumberFormat="1" applyFont="1" applyBorder="1" applyAlignment="1">
      <alignment/>
    </xf>
    <xf numFmtId="168" fontId="7" fillId="0" borderId="1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 horizontal="justify" vertical="top" wrapText="1"/>
    </xf>
    <xf numFmtId="168" fontId="3" fillId="0" borderId="0" xfId="0" applyNumberFormat="1" applyFont="1" applyFill="1" applyAlignment="1">
      <alignment horizontal="right"/>
    </xf>
    <xf numFmtId="170" fontId="3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4"/>
  <sheetViews>
    <sheetView view="pageBreakPreview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0" sqref="D10"/>
    </sheetView>
  </sheetViews>
  <sheetFormatPr defaultColWidth="9.00390625" defaultRowHeight="12.75"/>
  <cols>
    <col min="1" max="1" width="5.25390625" style="1" customWidth="1"/>
    <col min="2" max="2" width="27.00390625" style="1" customWidth="1"/>
    <col min="3" max="3" width="45.875" style="2" customWidth="1"/>
    <col min="4" max="4" width="14.25390625" style="1" customWidth="1"/>
    <col min="5" max="5" width="14.00390625" style="3" customWidth="1"/>
    <col min="6" max="6" width="11.00390625" style="1" customWidth="1"/>
    <col min="7" max="7" width="9.125" style="1" customWidth="1"/>
    <col min="8" max="8" width="12.75390625" style="1" customWidth="1"/>
    <col min="9" max="9" width="11.25390625" style="1" customWidth="1"/>
    <col min="10" max="16384" width="9.125" style="1" customWidth="1"/>
  </cols>
  <sheetData>
    <row r="1" spans="1:6" ht="51" customHeight="1">
      <c r="A1" s="4" t="s">
        <v>0</v>
      </c>
      <c r="B1" s="4"/>
      <c r="C1" s="4"/>
      <c r="D1" s="4"/>
      <c r="E1" s="4"/>
      <c r="F1" s="4"/>
    </row>
    <row r="3" spans="1:6" ht="108" customHeight="1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8" t="s">
        <v>6</v>
      </c>
    </row>
    <row r="4" spans="1:6" ht="14.25">
      <c r="A4" s="9" t="s">
        <v>7</v>
      </c>
      <c r="B4" s="10" t="s">
        <v>8</v>
      </c>
      <c r="C4" s="9" t="s">
        <v>9</v>
      </c>
      <c r="D4" s="11">
        <v>4</v>
      </c>
      <c r="E4" s="12">
        <v>5</v>
      </c>
      <c r="F4" s="13">
        <v>6</v>
      </c>
    </row>
    <row r="5" spans="1:6" ht="14.25" customHeight="1">
      <c r="A5" s="14">
        <v>1</v>
      </c>
      <c r="B5" s="15" t="s">
        <v>10</v>
      </c>
      <c r="C5" s="16" t="s">
        <v>11</v>
      </c>
      <c r="D5" s="17">
        <f>D6+D8+D10+D14+D17</f>
        <v>6786</v>
      </c>
      <c r="E5" s="17">
        <f>E6+E8+E10+E14+E17</f>
        <v>3155.3</v>
      </c>
      <c r="F5" s="18">
        <f aca="true" t="shared" si="0" ref="F5:F27">IF(D5=0,"-",IF(E5/D5*100&gt;110,"свыше 100",ROUND((E5/D5*100),1)))</f>
        <v>46.5</v>
      </c>
    </row>
    <row r="6" spans="1:6" ht="14.25">
      <c r="A6" s="14">
        <f>A5+1</f>
        <v>2</v>
      </c>
      <c r="B6" s="15" t="s">
        <v>12</v>
      </c>
      <c r="C6" s="16" t="s">
        <v>13</v>
      </c>
      <c r="D6" s="17">
        <f>D7</f>
        <v>232</v>
      </c>
      <c r="E6" s="17">
        <f>E7</f>
        <v>107.9</v>
      </c>
      <c r="F6" s="18">
        <f t="shared" si="0"/>
        <v>46.5</v>
      </c>
    </row>
    <row r="7" spans="1:6" ht="15.75">
      <c r="A7" s="14">
        <v>3</v>
      </c>
      <c r="B7" s="15" t="s">
        <v>14</v>
      </c>
      <c r="C7" s="16" t="s">
        <v>15</v>
      </c>
      <c r="D7" s="17">
        <v>232</v>
      </c>
      <c r="E7" s="17">
        <v>107.9</v>
      </c>
      <c r="F7" s="18">
        <f t="shared" si="0"/>
        <v>46.5</v>
      </c>
    </row>
    <row r="8" spans="1:6" ht="45" customHeight="1">
      <c r="A8" s="14">
        <f>A7+1</f>
        <v>4</v>
      </c>
      <c r="B8" s="15" t="s">
        <v>16</v>
      </c>
      <c r="C8" s="16" t="s">
        <v>17</v>
      </c>
      <c r="D8" s="17">
        <f>D9</f>
        <v>4135</v>
      </c>
      <c r="E8" s="17">
        <f>E9</f>
        <v>2081.6</v>
      </c>
      <c r="F8" s="18">
        <f t="shared" si="0"/>
        <v>50.3</v>
      </c>
    </row>
    <row r="9" spans="1:6" ht="38.25">
      <c r="A9" s="14">
        <v>5</v>
      </c>
      <c r="B9" s="15" t="s">
        <v>18</v>
      </c>
      <c r="C9" s="16" t="s">
        <v>19</v>
      </c>
      <c r="D9" s="17">
        <v>4135</v>
      </c>
      <c r="E9" s="17">
        <v>2081.6</v>
      </c>
      <c r="F9" s="18">
        <f t="shared" si="0"/>
        <v>50.3</v>
      </c>
    </row>
    <row r="10" spans="1:6" ht="14.25">
      <c r="A10" s="14">
        <f>A9+1</f>
        <v>6</v>
      </c>
      <c r="B10" s="15" t="s">
        <v>20</v>
      </c>
      <c r="C10" s="16" t="s">
        <v>21</v>
      </c>
      <c r="D10" s="17">
        <f>D11+D12+D13</f>
        <v>289</v>
      </c>
      <c r="E10" s="17">
        <f>E11+E12+E13</f>
        <v>57.8</v>
      </c>
      <c r="F10" s="18">
        <f t="shared" si="0"/>
        <v>20</v>
      </c>
    </row>
    <row r="11" spans="1:6" ht="38.25">
      <c r="A11" s="14">
        <v>7</v>
      </c>
      <c r="B11" s="15" t="s">
        <v>22</v>
      </c>
      <c r="C11" s="16" t="s">
        <v>23</v>
      </c>
      <c r="D11" s="17">
        <v>70</v>
      </c>
      <c r="E11" s="17">
        <v>40.3</v>
      </c>
      <c r="F11" s="18">
        <f t="shared" si="0"/>
        <v>57.6</v>
      </c>
    </row>
    <row r="12" spans="1:6" ht="45.75" customHeight="1">
      <c r="A12" s="14">
        <f>A11+1</f>
        <v>8</v>
      </c>
      <c r="B12" s="15" t="s">
        <v>22</v>
      </c>
      <c r="C12" s="16" t="s">
        <v>24</v>
      </c>
      <c r="D12" s="17">
        <v>219</v>
      </c>
      <c r="E12" s="17">
        <v>17.5</v>
      </c>
      <c r="F12" s="18">
        <f t="shared" si="0"/>
        <v>8</v>
      </c>
    </row>
    <row r="13" spans="1:6" ht="14.25">
      <c r="A13" s="14">
        <v>9</v>
      </c>
      <c r="B13" s="15" t="s">
        <v>25</v>
      </c>
      <c r="C13" s="16" t="s">
        <v>26</v>
      </c>
      <c r="D13" s="17">
        <v>0</v>
      </c>
      <c r="E13" s="17">
        <v>0</v>
      </c>
      <c r="F13" s="18">
        <f t="shared" si="0"/>
        <v>0</v>
      </c>
    </row>
    <row r="14" spans="1:6" ht="14.25">
      <c r="A14" s="14">
        <f>A13+1</f>
        <v>10</v>
      </c>
      <c r="B14" s="15" t="s">
        <v>27</v>
      </c>
      <c r="C14" s="16" t="s">
        <v>28</v>
      </c>
      <c r="D14" s="17">
        <f>D15+D16</f>
        <v>1377</v>
      </c>
      <c r="E14" s="17">
        <f>E15+E16</f>
        <v>769.4</v>
      </c>
      <c r="F14" s="18">
        <f t="shared" si="0"/>
        <v>55.9</v>
      </c>
    </row>
    <row r="15" spans="1:6" ht="15.75">
      <c r="A15" s="14">
        <v>11</v>
      </c>
      <c r="B15" s="15" t="s">
        <v>29</v>
      </c>
      <c r="C15" s="16" t="s">
        <v>30</v>
      </c>
      <c r="D15" s="17">
        <v>290</v>
      </c>
      <c r="E15" s="17">
        <v>79.1</v>
      </c>
      <c r="F15" s="18">
        <f t="shared" si="0"/>
        <v>27.3</v>
      </c>
    </row>
    <row r="16" spans="1:6" ht="15.75">
      <c r="A16" s="14">
        <f>A15+1</f>
        <v>12</v>
      </c>
      <c r="B16" s="15" t="s">
        <v>31</v>
      </c>
      <c r="C16" s="16" t="s">
        <v>32</v>
      </c>
      <c r="D16" s="17">
        <v>1087</v>
      </c>
      <c r="E16" s="17">
        <v>690.3</v>
      </c>
      <c r="F16" s="18">
        <f t="shared" si="0"/>
        <v>63.5</v>
      </c>
    </row>
    <row r="17" spans="1:6" ht="57">
      <c r="A17" s="14">
        <v>13</v>
      </c>
      <c r="B17" s="15" t="s">
        <v>33</v>
      </c>
      <c r="C17" s="16" t="s">
        <v>34</v>
      </c>
      <c r="D17" s="17">
        <f>D21+D18+D19</f>
        <v>753</v>
      </c>
      <c r="E17" s="17">
        <f>E21+E18+E19</f>
        <v>138.6</v>
      </c>
      <c r="F17" s="18">
        <f t="shared" si="0"/>
        <v>18.4</v>
      </c>
    </row>
    <row r="18" spans="1:6" ht="62.25">
      <c r="A18" s="14">
        <v>14</v>
      </c>
      <c r="B18" s="15" t="s">
        <v>35</v>
      </c>
      <c r="C18" s="16" t="s">
        <v>36</v>
      </c>
      <c r="D18" s="17">
        <v>61</v>
      </c>
      <c r="E18" s="17">
        <v>52.6</v>
      </c>
      <c r="F18" s="18">
        <f t="shared" si="0"/>
        <v>86.2</v>
      </c>
    </row>
    <row r="19" spans="1:6" ht="38.25">
      <c r="A19" s="14">
        <v>15</v>
      </c>
      <c r="B19" s="15" t="s">
        <v>37</v>
      </c>
      <c r="C19" s="16" t="s">
        <v>38</v>
      </c>
      <c r="D19" s="17">
        <v>692</v>
      </c>
      <c r="E19" s="17">
        <v>86</v>
      </c>
      <c r="F19" s="18">
        <f t="shared" si="0"/>
        <v>12.4</v>
      </c>
    </row>
    <row r="20" spans="1:6" ht="71.25">
      <c r="A20" s="14">
        <v>16</v>
      </c>
      <c r="B20" s="15" t="s">
        <v>39</v>
      </c>
      <c r="C20" s="16" t="s">
        <v>40</v>
      </c>
      <c r="D20" s="17">
        <v>0</v>
      </c>
      <c r="E20" s="17">
        <v>0</v>
      </c>
      <c r="F20" s="18">
        <f t="shared" si="0"/>
        <v>0</v>
      </c>
    </row>
    <row r="21" spans="1:6" ht="28.5">
      <c r="A21" s="14">
        <v>16</v>
      </c>
      <c r="B21" s="15" t="s">
        <v>41</v>
      </c>
      <c r="C21" s="16" t="s">
        <v>42</v>
      </c>
      <c r="D21" s="17">
        <v>0</v>
      </c>
      <c r="E21" s="17">
        <v>0</v>
      </c>
      <c r="F21" s="18">
        <f t="shared" si="0"/>
        <v>0</v>
      </c>
    </row>
    <row r="22" spans="1:6" ht="14.25">
      <c r="A22" s="14">
        <v>17</v>
      </c>
      <c r="B22" s="19" t="s">
        <v>43</v>
      </c>
      <c r="C22" s="20" t="s">
        <v>44</v>
      </c>
      <c r="D22" s="21">
        <f>D23</f>
        <v>42285.3</v>
      </c>
      <c r="E22" s="21">
        <f>E23</f>
        <v>23108</v>
      </c>
      <c r="F22" s="18">
        <f t="shared" si="0"/>
        <v>54.6</v>
      </c>
    </row>
    <row r="23" spans="1:6" ht="42.75">
      <c r="A23" s="14">
        <v>18</v>
      </c>
      <c r="B23" s="19" t="s">
        <v>45</v>
      </c>
      <c r="C23" s="20" t="s">
        <v>46</v>
      </c>
      <c r="D23" s="21">
        <f>D24+D25+D29+D26+D28+D27+D30</f>
        <v>42285.3</v>
      </c>
      <c r="E23" s="21">
        <f>E24+E25+E29+E26+E28+E27+E30</f>
        <v>23108</v>
      </c>
      <c r="F23" s="18">
        <f t="shared" si="0"/>
        <v>54.6</v>
      </c>
    </row>
    <row r="24" spans="1:9" ht="54" customHeight="1">
      <c r="A24" s="14">
        <v>19</v>
      </c>
      <c r="B24" s="19" t="s">
        <v>47</v>
      </c>
      <c r="C24" s="20" t="s">
        <v>48</v>
      </c>
      <c r="D24" s="21">
        <v>9535</v>
      </c>
      <c r="E24" s="21">
        <v>5562</v>
      </c>
      <c r="F24" s="18">
        <f t="shared" si="0"/>
        <v>58.3</v>
      </c>
      <c r="H24" s="22"/>
      <c r="I24" s="22"/>
    </row>
    <row r="25" spans="1:9" ht="56.25" customHeight="1">
      <c r="A25" s="14">
        <v>20</v>
      </c>
      <c r="B25" s="19" t="s">
        <v>49</v>
      </c>
      <c r="C25" s="20" t="s">
        <v>50</v>
      </c>
      <c r="D25" s="21">
        <v>7961</v>
      </c>
      <c r="E25" s="21">
        <v>4644</v>
      </c>
      <c r="F25" s="18">
        <f t="shared" si="0"/>
        <v>58.3</v>
      </c>
      <c r="H25" s="22"/>
      <c r="I25" s="22"/>
    </row>
    <row r="26" spans="1:9" ht="28.5">
      <c r="A26" s="14">
        <v>21</v>
      </c>
      <c r="B26" s="19" t="s">
        <v>51</v>
      </c>
      <c r="C26" s="20" t="s">
        <v>52</v>
      </c>
      <c r="D26" s="21">
        <v>50</v>
      </c>
      <c r="E26" s="21">
        <v>50</v>
      </c>
      <c r="F26" s="18">
        <f t="shared" si="0"/>
        <v>100</v>
      </c>
      <c r="H26" s="22"/>
      <c r="I26" s="22"/>
    </row>
    <row r="27" spans="1:6" ht="15.75" customHeight="1">
      <c r="A27" s="14">
        <v>22</v>
      </c>
      <c r="B27" s="19" t="s">
        <v>53</v>
      </c>
      <c r="C27" s="20" t="s">
        <v>54</v>
      </c>
      <c r="D27" s="21">
        <v>1879.9</v>
      </c>
      <c r="E27" s="21">
        <v>311.9</v>
      </c>
      <c r="F27" s="18">
        <f t="shared" si="0"/>
        <v>16.6</v>
      </c>
    </row>
    <row r="28" spans="1:6" ht="31.5" customHeight="1">
      <c r="A28" s="14">
        <v>23</v>
      </c>
      <c r="B28" s="19" t="s">
        <v>55</v>
      </c>
      <c r="C28" s="20" t="s">
        <v>56</v>
      </c>
      <c r="D28" s="21">
        <v>238</v>
      </c>
      <c r="E28" s="21">
        <v>178.2</v>
      </c>
      <c r="F28" s="18"/>
    </row>
    <row r="29" spans="1:6" ht="85.5">
      <c r="A29" s="14">
        <v>24</v>
      </c>
      <c r="B29" s="19" t="s">
        <v>57</v>
      </c>
      <c r="C29" s="20" t="s">
        <v>58</v>
      </c>
      <c r="D29" s="21">
        <v>2640.8</v>
      </c>
      <c r="E29" s="21">
        <v>1320.4</v>
      </c>
      <c r="F29" s="18">
        <f aca="true" t="shared" si="1" ref="F29:F31">IF(D29=0,"-",IF(E29/D29*100&gt;110,"свыше 100",ROUND((E29/D29*100),1)))</f>
        <v>50</v>
      </c>
    </row>
    <row r="30" spans="1:6" ht="14.25">
      <c r="A30" s="14">
        <v>25</v>
      </c>
      <c r="B30" s="19" t="s">
        <v>59</v>
      </c>
      <c r="C30" s="20" t="s">
        <v>60</v>
      </c>
      <c r="D30" s="21">
        <v>19980.6</v>
      </c>
      <c r="E30" s="21">
        <v>11041.5</v>
      </c>
      <c r="F30" s="18">
        <f t="shared" si="1"/>
        <v>55.3</v>
      </c>
    </row>
    <row r="31" spans="1:6" ht="14.25">
      <c r="A31" s="14"/>
      <c r="B31" s="23"/>
      <c r="C31" s="24" t="s">
        <v>61</v>
      </c>
      <c r="D31" s="25">
        <f>D22+D5</f>
        <v>49071.3</v>
      </c>
      <c r="E31" s="25">
        <f>E22+E5</f>
        <v>26263.3</v>
      </c>
      <c r="F31" s="26">
        <f t="shared" si="1"/>
        <v>53.5</v>
      </c>
    </row>
    <row r="33" spans="5:6" ht="15">
      <c r="E33" s="27"/>
      <c r="F33" s="22"/>
    </row>
    <row r="34" spans="4:6" ht="12.75">
      <c r="D34" s="28"/>
      <c r="E34" s="28"/>
      <c r="F34" s="22"/>
    </row>
  </sheetData>
  <sheetProtection selectLockedCells="1" selectUnlockedCells="1"/>
  <autoFilter ref="A4:F31"/>
  <mergeCells count="1">
    <mergeCell ref="A1:F1"/>
  </mergeCells>
  <printOptions horizontalCentered="1"/>
  <pageMargins left="0.9840277777777777" right="0.39375" top="0.7875" bottom="0.7875" header="0.5118055555555555" footer="0.5118055555555555"/>
  <pageSetup horizontalDpi="300" verticalDpi="300" orientation="portrait" paperSize="9" scale="77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3"/>
  <sheetViews>
    <sheetView tabSelected="1" view="pageBreakPreview" zoomScale="115" zoomScaleSheetLayoutView="115" workbookViewId="0" topLeftCell="B1">
      <selection activeCell="F39" sqref="F39"/>
    </sheetView>
  </sheetViews>
  <sheetFormatPr defaultColWidth="9.00390625" defaultRowHeight="12.75"/>
  <cols>
    <col min="1" max="1" width="0.74609375" style="29" customWidth="1"/>
    <col min="2" max="2" width="5.625" style="29" customWidth="1"/>
    <col min="3" max="3" width="7.625" style="29" customWidth="1"/>
    <col min="4" max="4" width="58.625" style="29" customWidth="1"/>
    <col min="5" max="5" width="14.625" style="30" customWidth="1"/>
    <col min="6" max="6" width="14.75390625" style="31" customWidth="1"/>
    <col min="7" max="7" width="10.75390625" style="32" customWidth="1"/>
    <col min="8" max="16384" width="9.125" style="29" customWidth="1"/>
  </cols>
  <sheetData>
    <row r="1" spans="2:7" ht="46.5" customHeight="1">
      <c r="B1" s="33" t="s">
        <v>62</v>
      </c>
      <c r="C1" s="33"/>
      <c r="D1" s="33"/>
      <c r="E1" s="33"/>
      <c r="F1" s="33"/>
      <c r="G1" s="33"/>
    </row>
    <row r="2" spans="2:7" ht="15">
      <c r="B2" s="34"/>
      <c r="C2" s="34"/>
      <c r="D2" s="34"/>
      <c r="E2" s="34"/>
      <c r="F2" s="35"/>
      <c r="G2" s="34"/>
    </row>
    <row r="3" spans="2:7" ht="104.25" customHeight="1">
      <c r="B3" s="36" t="s">
        <v>1</v>
      </c>
      <c r="C3" s="8" t="s">
        <v>63</v>
      </c>
      <c r="D3" s="8" t="s">
        <v>64</v>
      </c>
      <c r="E3" s="37" t="s">
        <v>65</v>
      </c>
      <c r="F3" s="7" t="s">
        <v>66</v>
      </c>
      <c r="G3" s="38" t="s">
        <v>6</v>
      </c>
    </row>
    <row r="4" spans="2:7" ht="14.25">
      <c r="B4" s="39" t="s">
        <v>7</v>
      </c>
      <c r="C4" s="40">
        <v>2</v>
      </c>
      <c r="D4" s="12">
        <v>3</v>
      </c>
      <c r="E4" s="11">
        <v>4</v>
      </c>
      <c r="F4" s="12">
        <v>5</v>
      </c>
      <c r="G4" s="13">
        <v>6</v>
      </c>
    </row>
    <row r="5" spans="2:7" s="41" customFormat="1" ht="14.25">
      <c r="B5" s="42">
        <v>1</v>
      </c>
      <c r="C5" s="23" t="s">
        <v>67</v>
      </c>
      <c r="D5" s="43" t="s">
        <v>68</v>
      </c>
      <c r="E5" s="44">
        <f>E6+E7+E8+E9+E10+E11</f>
        <v>9920.7</v>
      </c>
      <c r="F5" s="44">
        <f>F6+F7+F8+F9+F10+F11</f>
        <v>6225.3</v>
      </c>
      <c r="G5" s="44">
        <f aca="true" t="shared" si="0" ref="G5:G8">IF(E5=0,"-",IF(F5/E5*100&gt;110,"свыше 100",ROUND((F5/E5*100),1)))</f>
        <v>62.8</v>
      </c>
    </row>
    <row r="6" spans="2:7" ht="28.5">
      <c r="B6" s="42">
        <f aca="true" t="shared" si="1" ref="B6:B9">B5+1</f>
        <v>2</v>
      </c>
      <c r="C6" s="19" t="s">
        <v>69</v>
      </c>
      <c r="D6" s="45" t="s">
        <v>70</v>
      </c>
      <c r="E6" s="46">
        <v>1318</v>
      </c>
      <c r="F6" s="47">
        <v>698</v>
      </c>
      <c r="G6" s="46">
        <f t="shared" si="0"/>
        <v>53</v>
      </c>
    </row>
    <row r="7" spans="2:7" ht="42.75">
      <c r="B7" s="42">
        <f t="shared" si="1"/>
        <v>3</v>
      </c>
      <c r="C7" s="19" t="s">
        <v>71</v>
      </c>
      <c r="D7" s="45" t="s">
        <v>72</v>
      </c>
      <c r="E7" s="46">
        <v>1181</v>
      </c>
      <c r="F7" s="48">
        <v>794.7</v>
      </c>
      <c r="G7" s="46">
        <f t="shared" si="0"/>
        <v>67.3</v>
      </c>
    </row>
    <row r="8" spans="2:7" ht="42.75">
      <c r="B8" s="42">
        <f t="shared" si="1"/>
        <v>4</v>
      </c>
      <c r="C8" s="19" t="s">
        <v>73</v>
      </c>
      <c r="D8" s="45" t="s">
        <v>74</v>
      </c>
      <c r="E8" s="46">
        <v>5607</v>
      </c>
      <c r="F8" s="47">
        <v>3623</v>
      </c>
      <c r="G8" s="46">
        <f t="shared" si="0"/>
        <v>64.6</v>
      </c>
    </row>
    <row r="9" spans="2:7" ht="14.25">
      <c r="B9" s="42">
        <f t="shared" si="1"/>
        <v>5</v>
      </c>
      <c r="C9" s="19" t="s">
        <v>75</v>
      </c>
      <c r="D9" s="45" t="s">
        <v>76</v>
      </c>
      <c r="E9" s="46">
        <v>0.5</v>
      </c>
      <c r="F9" s="47">
        <v>0</v>
      </c>
      <c r="G9" s="46">
        <v>0</v>
      </c>
    </row>
    <row r="10" spans="2:7" ht="42.75">
      <c r="B10" s="42">
        <v>6</v>
      </c>
      <c r="C10" s="19" t="s">
        <v>77</v>
      </c>
      <c r="D10" s="45" t="s">
        <v>78</v>
      </c>
      <c r="E10" s="46">
        <v>525</v>
      </c>
      <c r="F10" s="48">
        <v>396</v>
      </c>
      <c r="G10" s="46">
        <f aca="true" t="shared" si="2" ref="G10:G29">IF(E10=0,"-",IF(F10/E10*100&gt;110,"свыше 100",ROUND((F10/E10*100),1)))</f>
        <v>75.4</v>
      </c>
    </row>
    <row r="11" spans="2:7" ht="14.25">
      <c r="B11" s="42">
        <v>7</v>
      </c>
      <c r="C11" s="19" t="s">
        <v>79</v>
      </c>
      <c r="D11" s="45" t="s">
        <v>80</v>
      </c>
      <c r="E11" s="46">
        <v>1289.2</v>
      </c>
      <c r="F11" s="47">
        <v>713.6</v>
      </c>
      <c r="G11" s="46">
        <f t="shared" si="2"/>
        <v>55.4</v>
      </c>
    </row>
    <row r="12" spans="2:7" ht="14.25">
      <c r="B12" s="42">
        <f aca="true" t="shared" si="3" ref="B12:B14">B11+1</f>
        <v>8</v>
      </c>
      <c r="C12" s="23" t="s">
        <v>81</v>
      </c>
      <c r="D12" s="43" t="s">
        <v>82</v>
      </c>
      <c r="E12" s="25">
        <f>E13</f>
        <v>237.3</v>
      </c>
      <c r="F12" s="25">
        <f>F13</f>
        <v>147</v>
      </c>
      <c r="G12" s="44">
        <f t="shared" si="2"/>
        <v>61.9</v>
      </c>
    </row>
    <row r="13" spans="2:7" s="41" customFormat="1" ht="14.25">
      <c r="B13" s="42">
        <f t="shared" si="3"/>
        <v>9</v>
      </c>
      <c r="C13" s="19" t="s">
        <v>83</v>
      </c>
      <c r="D13" s="45" t="s">
        <v>84</v>
      </c>
      <c r="E13" s="46">
        <v>237.3</v>
      </c>
      <c r="F13" s="47">
        <v>147</v>
      </c>
      <c r="G13" s="46">
        <f t="shared" si="2"/>
        <v>61.9</v>
      </c>
    </row>
    <row r="14" spans="2:7" ht="28.5">
      <c r="B14" s="42">
        <f t="shared" si="3"/>
        <v>10</v>
      </c>
      <c r="C14" s="23" t="s">
        <v>85</v>
      </c>
      <c r="D14" s="43" t="s">
        <v>86</v>
      </c>
      <c r="E14" s="25">
        <f>E15+E16</f>
        <v>101</v>
      </c>
      <c r="F14" s="25">
        <f>F15+F16</f>
        <v>81.5</v>
      </c>
      <c r="G14" s="44">
        <f t="shared" si="2"/>
        <v>80.7</v>
      </c>
    </row>
    <row r="15" spans="2:7" ht="14.25">
      <c r="B15" s="42">
        <v>11</v>
      </c>
      <c r="C15" s="19" t="s">
        <v>87</v>
      </c>
      <c r="D15" s="45" t="s">
        <v>88</v>
      </c>
      <c r="E15" s="46">
        <v>101</v>
      </c>
      <c r="F15" s="47">
        <v>81.5</v>
      </c>
      <c r="G15" s="46">
        <f t="shared" si="2"/>
        <v>80.7</v>
      </c>
    </row>
    <row r="16" spans="2:7" ht="28.5">
      <c r="B16" s="42">
        <v>12</v>
      </c>
      <c r="C16" s="19" t="s">
        <v>89</v>
      </c>
      <c r="D16" s="45" t="s">
        <v>90</v>
      </c>
      <c r="E16" s="46">
        <v>0</v>
      </c>
      <c r="F16" s="47">
        <v>0</v>
      </c>
      <c r="G16" s="46">
        <f t="shared" si="2"/>
        <v>0</v>
      </c>
    </row>
    <row r="17" spans="2:7" s="41" customFormat="1" ht="14.25">
      <c r="B17" s="42">
        <f>B16+1</f>
        <v>13</v>
      </c>
      <c r="C17" s="23" t="s">
        <v>91</v>
      </c>
      <c r="D17" s="43" t="s">
        <v>92</v>
      </c>
      <c r="E17" s="44">
        <f>E18+E19+E20+E21</f>
        <v>8633</v>
      </c>
      <c r="F17" s="44">
        <f>F18+F19+F20+F21</f>
        <v>3305</v>
      </c>
      <c r="G17" s="44">
        <f t="shared" si="2"/>
        <v>38.3</v>
      </c>
    </row>
    <row r="18" spans="2:7" ht="14.25">
      <c r="B18" s="42">
        <v>14</v>
      </c>
      <c r="C18" s="19" t="s">
        <v>93</v>
      </c>
      <c r="D18" s="45" t="s">
        <v>94</v>
      </c>
      <c r="E18" s="46">
        <v>0</v>
      </c>
      <c r="F18" s="47">
        <v>0</v>
      </c>
      <c r="G18" s="44">
        <f t="shared" si="2"/>
        <v>0</v>
      </c>
    </row>
    <row r="19" spans="2:7" ht="14.25">
      <c r="B19" s="42">
        <v>15</v>
      </c>
      <c r="C19" s="19" t="s">
        <v>95</v>
      </c>
      <c r="D19" s="45" t="s">
        <v>96</v>
      </c>
      <c r="E19" s="46">
        <v>937</v>
      </c>
      <c r="F19" s="47">
        <v>809.3</v>
      </c>
      <c r="G19" s="44">
        <f t="shared" si="2"/>
        <v>86.4</v>
      </c>
    </row>
    <row r="20" spans="2:7" ht="14.25">
      <c r="B20" s="42">
        <f>B19+1</f>
        <v>16</v>
      </c>
      <c r="C20" s="19" t="s">
        <v>97</v>
      </c>
      <c r="D20" s="45" t="s">
        <v>98</v>
      </c>
      <c r="E20" s="46">
        <v>4191</v>
      </c>
      <c r="F20" s="47">
        <v>1753.7</v>
      </c>
      <c r="G20" s="46">
        <f t="shared" si="2"/>
        <v>41.8</v>
      </c>
    </row>
    <row r="21" spans="2:7" ht="14.25">
      <c r="B21" s="42">
        <v>17</v>
      </c>
      <c r="C21" s="19" t="s">
        <v>99</v>
      </c>
      <c r="D21" s="45" t="s">
        <v>100</v>
      </c>
      <c r="E21" s="46">
        <v>3505</v>
      </c>
      <c r="F21" s="47">
        <v>742</v>
      </c>
      <c r="G21" s="46">
        <f t="shared" si="2"/>
        <v>21.2</v>
      </c>
    </row>
    <row r="22" spans="2:7" ht="14.25">
      <c r="B22" s="42">
        <f aca="true" t="shared" si="4" ref="B22:B25">B21+1</f>
        <v>18</v>
      </c>
      <c r="C22" s="23" t="s">
        <v>101</v>
      </c>
      <c r="D22" s="43" t="s">
        <v>102</v>
      </c>
      <c r="E22" s="44">
        <f>E23+E24+E26+E25</f>
        <v>11975.300000000001</v>
      </c>
      <c r="F22" s="44">
        <f>F23+F24+F26+F25</f>
        <v>2699.5</v>
      </c>
      <c r="G22" s="44">
        <f t="shared" si="2"/>
        <v>22.5</v>
      </c>
    </row>
    <row r="23" spans="2:7" ht="14.25">
      <c r="B23" s="42">
        <f t="shared" si="4"/>
        <v>19</v>
      </c>
      <c r="C23" s="19" t="s">
        <v>103</v>
      </c>
      <c r="D23" s="45" t="s">
        <v>104</v>
      </c>
      <c r="E23" s="46">
        <v>11.6</v>
      </c>
      <c r="F23" s="48">
        <v>3.1</v>
      </c>
      <c r="G23" s="46">
        <f t="shared" si="2"/>
        <v>26.7</v>
      </c>
    </row>
    <row r="24" spans="2:7" ht="14.25">
      <c r="B24" s="42">
        <f t="shared" si="4"/>
        <v>20</v>
      </c>
      <c r="C24" s="19" t="s">
        <v>105</v>
      </c>
      <c r="D24" s="45" t="s">
        <v>106</v>
      </c>
      <c r="E24" s="46">
        <v>3529</v>
      </c>
      <c r="F24" s="48">
        <v>706.4</v>
      </c>
      <c r="G24" s="46">
        <f t="shared" si="2"/>
        <v>20</v>
      </c>
    </row>
    <row r="25" spans="2:7" s="41" customFormat="1" ht="14.25">
      <c r="B25" s="42">
        <f t="shared" si="4"/>
        <v>21</v>
      </c>
      <c r="C25" s="19" t="s">
        <v>107</v>
      </c>
      <c r="D25" s="45" t="s">
        <v>108</v>
      </c>
      <c r="E25" s="46">
        <v>8434.7</v>
      </c>
      <c r="F25" s="47">
        <v>1990</v>
      </c>
      <c r="G25" s="46">
        <f t="shared" si="2"/>
        <v>23.6</v>
      </c>
    </row>
    <row r="26" spans="2:7" s="41" customFormat="1" ht="28.5">
      <c r="B26" s="42">
        <v>22</v>
      </c>
      <c r="C26" s="19" t="s">
        <v>109</v>
      </c>
      <c r="D26" s="45" t="s">
        <v>110</v>
      </c>
      <c r="E26" s="46">
        <v>0</v>
      </c>
      <c r="F26" s="47">
        <v>0</v>
      </c>
      <c r="G26" s="46">
        <f t="shared" si="2"/>
        <v>0</v>
      </c>
    </row>
    <row r="27" spans="2:7" s="41" customFormat="1" ht="14.25">
      <c r="B27" s="42">
        <f>B24+1</f>
        <v>21</v>
      </c>
      <c r="C27" s="23" t="s">
        <v>111</v>
      </c>
      <c r="D27" s="43" t="s">
        <v>112</v>
      </c>
      <c r="E27" s="44">
        <f>E28</f>
        <v>0</v>
      </c>
      <c r="F27" s="44">
        <f>F28</f>
        <v>0</v>
      </c>
      <c r="G27" s="44">
        <f t="shared" si="2"/>
        <v>0</v>
      </c>
    </row>
    <row r="28" spans="2:7" s="41" customFormat="1" ht="14.25">
      <c r="B28" s="42">
        <f>B27+1</f>
        <v>22</v>
      </c>
      <c r="C28" s="19" t="s">
        <v>113</v>
      </c>
      <c r="D28" s="45" t="s">
        <v>114</v>
      </c>
      <c r="E28" s="46">
        <v>0</v>
      </c>
      <c r="F28" s="47">
        <v>0</v>
      </c>
      <c r="G28" s="46">
        <f t="shared" si="2"/>
        <v>0</v>
      </c>
    </row>
    <row r="29" spans="2:7" s="41" customFormat="1" ht="14.25">
      <c r="B29" s="42">
        <f>B26+1</f>
        <v>23</v>
      </c>
      <c r="C29" s="23" t="s">
        <v>115</v>
      </c>
      <c r="D29" s="43" t="s">
        <v>116</v>
      </c>
      <c r="E29" s="44">
        <f>E30</f>
        <v>7</v>
      </c>
      <c r="F29" s="44">
        <f>F30</f>
        <v>7</v>
      </c>
      <c r="G29" s="44">
        <f t="shared" si="2"/>
        <v>100</v>
      </c>
    </row>
    <row r="30" spans="2:7" s="41" customFormat="1" ht="14.25">
      <c r="B30" s="42">
        <f aca="true" t="shared" si="5" ref="B30:B32">B29+1</f>
        <v>24</v>
      </c>
      <c r="C30" s="19" t="s">
        <v>117</v>
      </c>
      <c r="D30" s="45" t="s">
        <v>118</v>
      </c>
      <c r="E30" s="46">
        <v>7</v>
      </c>
      <c r="F30" s="47">
        <v>7</v>
      </c>
      <c r="G30" s="46">
        <v>0</v>
      </c>
    </row>
    <row r="31" spans="2:7" ht="14.25">
      <c r="B31" s="42">
        <f t="shared" si="5"/>
        <v>25</v>
      </c>
      <c r="C31" s="23" t="s">
        <v>119</v>
      </c>
      <c r="D31" s="43" t="s">
        <v>120</v>
      </c>
      <c r="E31" s="44">
        <f>E32</f>
        <v>18698</v>
      </c>
      <c r="F31" s="44">
        <f>F32</f>
        <v>11600</v>
      </c>
      <c r="G31" s="44">
        <f aca="true" t="shared" si="6" ref="G31:G37">IF(E31=0,"-",IF(F31/E31*100&gt;110,"свыше 100",ROUND((F31/E31*100),1)))</f>
        <v>62</v>
      </c>
    </row>
    <row r="32" spans="2:7" ht="14.25">
      <c r="B32" s="42">
        <f t="shared" si="5"/>
        <v>26</v>
      </c>
      <c r="C32" s="19" t="s">
        <v>121</v>
      </c>
      <c r="D32" s="45" t="s">
        <v>122</v>
      </c>
      <c r="E32" s="46">
        <v>18698</v>
      </c>
      <c r="F32" s="47">
        <v>11600</v>
      </c>
      <c r="G32" s="46">
        <f t="shared" si="6"/>
        <v>62</v>
      </c>
    </row>
    <row r="33" spans="2:7" ht="14.25">
      <c r="B33" s="42">
        <v>27</v>
      </c>
      <c r="C33" s="23" t="s">
        <v>123</v>
      </c>
      <c r="D33" s="43" t="s">
        <v>124</v>
      </c>
      <c r="E33" s="44">
        <f>E34</f>
        <v>7</v>
      </c>
      <c r="F33" s="44">
        <f>F34</f>
        <v>0</v>
      </c>
      <c r="G33" s="44">
        <f t="shared" si="6"/>
        <v>0</v>
      </c>
    </row>
    <row r="34" spans="2:7" ht="14.25">
      <c r="B34" s="42">
        <v>28</v>
      </c>
      <c r="C34" s="19" t="s">
        <v>125</v>
      </c>
      <c r="D34" s="45" t="s">
        <v>126</v>
      </c>
      <c r="E34" s="46">
        <v>7</v>
      </c>
      <c r="F34" s="47">
        <v>0</v>
      </c>
      <c r="G34" s="46">
        <f t="shared" si="6"/>
        <v>0</v>
      </c>
    </row>
    <row r="35" spans="2:7" ht="14.25">
      <c r="B35" s="42">
        <f aca="true" t="shared" si="7" ref="B35:B37">B34+1</f>
        <v>29</v>
      </c>
      <c r="C35" s="23" t="s">
        <v>127</v>
      </c>
      <c r="D35" s="43" t="s">
        <v>128</v>
      </c>
      <c r="E35" s="44">
        <f>E36</f>
        <v>155</v>
      </c>
      <c r="F35" s="44">
        <f>F36</f>
        <v>114.1</v>
      </c>
      <c r="G35" s="44">
        <f t="shared" si="6"/>
        <v>73.6</v>
      </c>
    </row>
    <row r="36" spans="2:7" ht="14.25">
      <c r="B36" s="42">
        <f t="shared" si="7"/>
        <v>30</v>
      </c>
      <c r="C36" s="19" t="s">
        <v>129</v>
      </c>
      <c r="D36" s="45" t="s">
        <v>130</v>
      </c>
      <c r="E36" s="46">
        <v>155</v>
      </c>
      <c r="F36" s="47">
        <v>114.1</v>
      </c>
      <c r="G36" s="46">
        <f t="shared" si="6"/>
        <v>73.6</v>
      </c>
    </row>
    <row r="37" spans="2:7" ht="14.25">
      <c r="B37" s="42">
        <f t="shared" si="7"/>
        <v>31</v>
      </c>
      <c r="C37" s="23" t="s">
        <v>131</v>
      </c>
      <c r="D37" s="43" t="s">
        <v>132</v>
      </c>
      <c r="E37" s="44">
        <f>E38</f>
        <v>37</v>
      </c>
      <c r="F37" s="44">
        <f>F38</f>
        <v>16.2</v>
      </c>
      <c r="G37" s="44">
        <f t="shared" si="6"/>
        <v>43.8</v>
      </c>
    </row>
    <row r="38" spans="2:7" ht="15.75" customHeight="1">
      <c r="B38" s="42">
        <v>32</v>
      </c>
      <c r="C38" s="19" t="s">
        <v>133</v>
      </c>
      <c r="D38" s="45" t="s">
        <v>134</v>
      </c>
      <c r="E38" s="46">
        <v>37</v>
      </c>
      <c r="F38" s="47">
        <v>16.2</v>
      </c>
      <c r="G38" s="46">
        <v>0</v>
      </c>
    </row>
    <row r="39" spans="2:7" ht="14.25">
      <c r="B39" s="42">
        <v>33</v>
      </c>
      <c r="C39" s="23"/>
      <c r="D39" s="43" t="s">
        <v>135</v>
      </c>
      <c r="E39" s="44">
        <f>E37+E35+E31+E29+E22+E17+E14+E12+E5+E33+E27</f>
        <v>49771.3</v>
      </c>
      <c r="F39" s="44">
        <f>F37+F35+F31+F29+F22+F17+F14+F12+F5+F33+F27</f>
        <v>24195.6</v>
      </c>
      <c r="G39" s="44">
        <f>IF(E39=0,"-",IF(F39/E39*100&gt;110,"свыше 100",ROUND((F39/E39*100),1)))</f>
        <v>48.6</v>
      </c>
    </row>
    <row r="40" spans="2:7" s="41" customFormat="1" ht="75" customHeight="1">
      <c r="B40" s="49" t="s">
        <v>136</v>
      </c>
      <c r="C40" s="49"/>
      <c r="D40" s="49"/>
      <c r="E40" s="49"/>
      <c r="F40" s="49"/>
      <c r="G40" s="49"/>
    </row>
    <row r="42" spans="5:6" ht="12.75">
      <c r="E42" s="50"/>
      <c r="F42" s="50"/>
    </row>
    <row r="43" spans="5:6" ht="12.75">
      <c r="E43" s="51"/>
      <c r="F43" s="51"/>
    </row>
  </sheetData>
  <sheetProtection selectLockedCells="1" selectUnlockedCells="1"/>
  <autoFilter ref="A4:G40"/>
  <mergeCells count="2">
    <mergeCell ref="B1:G1"/>
    <mergeCell ref="B40:G40"/>
  </mergeCells>
  <printOptions horizontalCentered="1"/>
  <pageMargins left="0.9840277777777777" right="0.39375" top="0.7875000000000001" bottom="0.7875" header="0.43333333333333335" footer="0.5118055555555555"/>
  <pageSetup firstPageNumber="10" useFirstPageNumber="1" fitToHeight="3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/>
  <cp:lastPrinted>2019-09-10T07:18:18Z</cp:lastPrinted>
  <dcterms:created xsi:type="dcterms:W3CDTF">2005-10-01T10:04:25Z</dcterms:created>
  <dcterms:modified xsi:type="dcterms:W3CDTF">2020-08-27T10:00:08Z</dcterms:modified>
  <cp:category/>
  <cp:version/>
  <cp:contentType/>
  <cp:contentStatus/>
  <cp:revision>3</cp:revision>
</cp:coreProperties>
</file>